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48" activeTab="0"/>
  </bookViews>
  <sheets>
    <sheet name="Tabelle1" sheetId="1" r:id="rId1"/>
    <sheet name="Tabelle2" sheetId="2" r:id="rId2"/>
    <sheet name="Notenschlüssel" sheetId="3" r:id="rId3"/>
  </sheets>
  <definedNames>
    <definedName name="_xlnm.Print_Area" localSheetId="0">'Tabelle1'!$A$2:$H$49</definedName>
  </definedNames>
  <calcPr fullCalcOnLoad="1"/>
</workbook>
</file>

<file path=xl/sharedStrings.xml><?xml version="1.0" encoding="utf-8"?>
<sst xmlns="http://schemas.openxmlformats.org/spreadsheetml/2006/main" count="76" uniqueCount="70">
  <si>
    <t>Deutsch</t>
  </si>
  <si>
    <t>Mathematik</t>
  </si>
  <si>
    <t>1. PF</t>
  </si>
  <si>
    <t>2. PF</t>
  </si>
  <si>
    <t>3. PF</t>
  </si>
  <si>
    <t>4. PF</t>
  </si>
  <si>
    <t>5. PF</t>
  </si>
  <si>
    <t>schriftl.</t>
  </si>
  <si>
    <t>Kurse</t>
  </si>
  <si>
    <t>Punkte</t>
  </si>
  <si>
    <t>Anzahl der unterbelegten Kurse:</t>
  </si>
  <si>
    <t>mdl.</t>
  </si>
  <si>
    <t>angerechnet</t>
  </si>
  <si>
    <t>Durchschnittspunktzahl je Kurs:</t>
  </si>
  <si>
    <t>Rot unterlegte Felder bitte überprüfen. Eine Garantie für die Richtigkeit der Berechnungen wird nicht übernommen.</t>
  </si>
  <si>
    <t>Summen</t>
  </si>
  <si>
    <t>Wirtschaft</t>
  </si>
  <si>
    <t xml:space="preserve">Name: </t>
  </si>
  <si>
    <t xml:space="preserve">Klasse: </t>
  </si>
  <si>
    <t>Datum:</t>
  </si>
  <si>
    <t>Abiturjahrgang:</t>
  </si>
  <si>
    <r>
      <t xml:space="preserve">1. PF   </t>
    </r>
  </si>
  <si>
    <t xml:space="preserve">               2. PF</t>
  </si>
  <si>
    <t xml:space="preserve">               3. PF</t>
  </si>
  <si>
    <t>Kursnoten</t>
  </si>
  <si>
    <t xml:space="preserve">Block I </t>
  </si>
  <si>
    <t>(mind. 200, max. 600 Punkte)</t>
  </si>
  <si>
    <r>
      <t>"</t>
    </r>
    <r>
      <rPr>
        <b/>
        <sz val="16"/>
        <rFont val="Arial"/>
        <family val="2"/>
      </rPr>
      <t>Prüfungsfächer</t>
    </r>
    <r>
      <rPr>
        <sz val="14"/>
        <rFont val="Arial"/>
        <family val="2"/>
      </rPr>
      <t>"  (Kursnoten aller 4 Halbjahre)</t>
    </r>
  </si>
  <si>
    <t>Seminarkurs</t>
  </si>
  <si>
    <t>(4-fach)</t>
  </si>
  <si>
    <r>
      <rPr>
        <b/>
        <sz val="10"/>
        <rFont val="Arial"/>
        <family val="2"/>
      </rPr>
      <t xml:space="preserve">Unterbelegung max. 20% </t>
    </r>
    <r>
      <rPr>
        <sz val="8"/>
        <rFont val="Arial"/>
        <family val="2"/>
      </rPr>
      <t>der angerechneten Kurse</t>
    </r>
  </si>
  <si>
    <t>Abitur-</t>
  </si>
  <si>
    <t>Prüfung</t>
  </si>
  <si>
    <t>(mind. 100, max. 300 Punkte)</t>
  </si>
  <si>
    <t>Abiturprüfungsnoten</t>
  </si>
  <si>
    <t>(mind. 300, max. 900 Punkte)</t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</si>
  <si>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2.Hj.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12/2</t>
    </r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</si>
  <si>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1.Hj.</t>
    </r>
    <r>
      <rPr>
        <b/>
        <sz val="10"/>
        <rFont val="Arial"/>
        <family val="2"/>
      </rPr>
      <t xml:space="preserve">     </t>
    </r>
    <r>
      <rPr>
        <b/>
        <sz val="12"/>
        <rFont val="Arial"/>
        <family val="2"/>
      </rPr>
      <t>12/1</t>
    </r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</si>
  <si>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3.Hj.     </t>
    </r>
    <r>
      <rPr>
        <b/>
        <sz val="11"/>
        <rFont val="Arial"/>
        <family val="2"/>
      </rPr>
      <t>13/1</t>
    </r>
  </si>
  <si>
    <r>
      <rPr>
        <b/>
        <sz val="10"/>
        <color indexed="12"/>
        <rFont val="Arial"/>
        <family val="2"/>
      </rPr>
      <t>4.Hj.</t>
    </r>
    <r>
      <rPr>
        <b/>
        <sz val="10"/>
        <rFont val="Arial"/>
        <family val="2"/>
      </rPr>
      <t xml:space="preserve">     </t>
    </r>
    <r>
      <rPr>
        <b/>
        <sz val="11"/>
        <rFont val="Arial"/>
        <family val="2"/>
      </rPr>
      <t>13/2</t>
    </r>
  </si>
  <si>
    <t>Bio.,Ch.,Phy.</t>
  </si>
  <si>
    <t>GGkde.</t>
  </si>
  <si>
    <t>4 Kursnoten</t>
  </si>
  <si>
    <r>
      <rPr>
        <sz val="9"/>
        <rFont val="Wingdings"/>
        <family val="0"/>
      </rPr>
      <t>l</t>
    </r>
    <r>
      <rPr>
        <sz val="9"/>
        <rFont val="Arial"/>
        <family val="2"/>
      </rPr>
      <t xml:space="preserve"> jede Note wir 4-fach   gewertet.                                     </t>
    </r>
    <r>
      <rPr>
        <sz val="9"/>
        <rFont val="Wingdings"/>
        <family val="0"/>
      </rPr>
      <t>l</t>
    </r>
    <r>
      <rPr>
        <sz val="9"/>
        <rFont val="Arial"/>
        <family val="2"/>
      </rPr>
      <t xml:space="preserve">Mind. 20 Pkte. in 3 Prüfungsfächern.       </t>
    </r>
    <r>
      <rPr>
        <sz val="9"/>
        <rFont val="Wingdings"/>
        <family val="0"/>
      </rPr>
      <t>l</t>
    </r>
    <r>
      <rPr>
        <sz val="9"/>
        <rFont val="Arial"/>
        <family val="2"/>
      </rPr>
      <t>Der Seminarkurs kann das 4. oder das 5. PF. ersetzen.</t>
    </r>
  </si>
  <si>
    <r>
      <t xml:space="preserve">B-Sprache </t>
    </r>
    <r>
      <rPr>
        <b/>
        <vertAlign val="superscript"/>
        <sz val="10"/>
        <rFont val="Arial"/>
        <family val="2"/>
      </rPr>
      <t>1)</t>
    </r>
  </si>
  <si>
    <r>
      <t>weitere Fächer</t>
    </r>
    <r>
      <rPr>
        <b/>
        <vertAlign val="superscript"/>
        <sz val="10"/>
        <rFont val="Arial"/>
        <family val="2"/>
      </rPr>
      <t xml:space="preserve"> 3) </t>
    </r>
  </si>
  <si>
    <r>
      <t xml:space="preserve">gesamt </t>
    </r>
    <r>
      <rPr>
        <vertAlign val="superscript"/>
        <sz val="10"/>
        <rFont val="Arial"/>
        <family val="2"/>
      </rPr>
      <t>4)</t>
    </r>
  </si>
  <si>
    <t>Hinweise:</t>
  </si>
  <si>
    <r>
      <t xml:space="preserve">Prüfungsfächer unter 20 Punkten </t>
    </r>
    <r>
      <rPr>
        <b/>
        <sz val="8"/>
        <rFont val="Arial"/>
        <family val="2"/>
      </rPr>
      <t xml:space="preserve">(erlaubt sind max. </t>
    </r>
    <r>
      <rPr>
        <b/>
        <sz val="11"/>
        <rFont val="Arial"/>
        <family val="2"/>
      </rPr>
      <t>2</t>
    </r>
    <r>
      <rPr>
        <b/>
        <sz val="8"/>
        <rFont val="Arial"/>
        <family val="2"/>
      </rPr>
      <t>)</t>
    </r>
  </si>
  <si>
    <t>2) Mindestens 2 Kurse der genannten Fächer sind einzubringen.</t>
  </si>
  <si>
    <t>3) Der Seminarkurs kann anstelle zweier freiw. einzubringender Kurse eingerechnet werden, sofern er nicht ein Prüfungsfach ersetzt.</t>
  </si>
  <si>
    <t>Gesamtpunktzahl</t>
  </si>
  <si>
    <t>Durchschnittsnote</t>
  </si>
  <si>
    <t>nicht bestanden</t>
  </si>
  <si>
    <t>gesamt:</t>
  </si>
  <si>
    <t>ABITURPUNKTE</t>
  </si>
  <si>
    <t>Abiturdurchschnitt</t>
  </si>
  <si>
    <t xml:space="preserve">Punkte: </t>
  </si>
  <si>
    <t>/Note:</t>
  </si>
  <si>
    <t xml:space="preserve">Block II </t>
  </si>
  <si>
    <t>1) Wer in der Realschule ab Klasse 7 keine 2. Fremdsprache belegt hatte, muss mindestens 2 Kurse einbringen.</t>
  </si>
  <si>
    <t xml:space="preserve">WIRTSCHAFTSGYMNASIUM </t>
  </si>
  <si>
    <t xml:space="preserve">              Kaufmännische Schule Ehingen</t>
  </si>
  <si>
    <r>
      <t xml:space="preserve">4) Bei schriftl. </t>
    </r>
    <r>
      <rPr>
        <u val="single"/>
        <sz val="8"/>
        <rFont val="Arial"/>
        <family val="2"/>
      </rPr>
      <t>und</t>
    </r>
    <r>
      <rPr>
        <sz val="8"/>
        <rFont val="Arial"/>
        <family val="2"/>
      </rPr>
      <t xml:space="preserve"> mündl. Prüfung nach der Formel: (2 x schriftl. + 1 x mündl.) x 4/3</t>
    </r>
  </si>
  <si>
    <r>
      <rPr>
        <b/>
        <sz val="12"/>
        <rFont val="Arial"/>
        <family val="2"/>
      </rPr>
      <t>Mind.: 36 Kursnoten (</t>
    </r>
    <r>
      <rPr>
        <b/>
        <sz val="10"/>
        <rFont val="Arial"/>
        <family val="2"/>
      </rPr>
      <t>bis max. 40 zur Ergebnisoptimierung)</t>
    </r>
  </si>
  <si>
    <r>
      <t>"</t>
    </r>
    <r>
      <rPr>
        <b/>
        <sz val="16"/>
        <rFont val="Arial"/>
        <family val="2"/>
      </rPr>
      <t>Pflichtfächer</t>
    </r>
    <r>
      <rPr>
        <sz val="14"/>
        <rFont val="Arial"/>
        <family val="2"/>
      </rPr>
      <t xml:space="preserve">" </t>
    </r>
    <r>
      <rPr>
        <sz val="14"/>
        <color indexed="10"/>
        <rFont val="Arial"/>
        <family val="2"/>
      </rPr>
      <t xml:space="preserve"> (falls nicht bereits als Prüfungsfach abgerechnet!)</t>
    </r>
  </si>
  <si>
    <r>
      <t>"ABI-Rechner 2021"</t>
    </r>
    <r>
      <rPr>
        <b/>
        <sz val="12"/>
        <color indexed="10"/>
        <rFont val="Arial"/>
        <family val="2"/>
      </rPr>
      <t xml:space="preserve"> (gültig ab 2021)</t>
    </r>
  </si>
  <si>
    <t>Hinweis: Abirechner ohne Gewähr! Zur Absicherung Hr. Kellermeier oder Hr. Weber kontaktieren!</t>
  </si>
  <si>
    <r>
      <t xml:space="preserve">Info </t>
    </r>
    <r>
      <rPr>
        <b/>
        <vertAlign val="superscript"/>
        <sz val="11"/>
        <rFont val="Arial"/>
        <family val="2"/>
      </rPr>
      <t>2)</t>
    </r>
  </si>
  <si>
    <t>(korrigierte Anzahl  bei mehr als 36 Kursen - max. 40!)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</si>
</sst>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d/\ mmm/\ yyyy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2"/>
      <name val="Verdana"/>
      <family val="2"/>
    </font>
    <font>
      <sz val="7.5"/>
      <name val="Verdana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47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46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Wingdings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2"/>
      <name val="Wingdings"/>
      <family val="0"/>
    </font>
    <font>
      <sz val="12"/>
      <color indexed="9"/>
      <name val="Arial"/>
      <family val="2"/>
    </font>
    <font>
      <sz val="12"/>
      <color indexed="13"/>
      <name val="Verdana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thick"/>
      <top/>
      <bottom/>
    </border>
    <border>
      <left style="thick"/>
      <right/>
      <top/>
      <bottom/>
    </border>
    <border>
      <left/>
      <right style="hair"/>
      <top style="hair"/>
      <bottom style="hair"/>
    </border>
    <border>
      <left style="medium"/>
      <right/>
      <top/>
      <bottom/>
    </border>
    <border>
      <left/>
      <right style="thick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hair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medium"/>
      <right style="thick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ck"/>
      <top/>
      <bottom style="medium"/>
    </border>
    <border>
      <left/>
      <right style="thick"/>
      <top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thick"/>
      <top style="medium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164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165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9" applyNumberFormat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2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34" fillId="0" borderId="12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left"/>
      <protection locked="0"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6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21" fillId="0" borderId="17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3" fillId="0" borderId="0" xfId="0" applyFont="1" applyAlignment="1" applyProtection="1">
      <alignment/>
      <protection/>
    </xf>
    <xf numFmtId="0" fontId="41" fillId="34" borderId="16" xfId="0" applyFont="1" applyFill="1" applyBorder="1" applyAlignment="1" applyProtection="1">
      <alignment horizontal="left"/>
      <protection locked="0"/>
    </xf>
    <xf numFmtId="174" fontId="0" fillId="0" borderId="17" xfId="0" applyNumberFormat="1" applyBorder="1" applyAlignment="1">
      <alignment/>
    </xf>
    <xf numFmtId="0" fontId="4" fillId="35" borderId="0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right" vertical="center"/>
      <protection/>
    </xf>
    <xf numFmtId="0" fontId="13" fillId="36" borderId="0" xfId="0" applyFont="1" applyFill="1" applyAlignment="1" applyProtection="1">
      <alignment/>
      <protection/>
    </xf>
    <xf numFmtId="0" fontId="40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11" fillId="35" borderId="19" xfId="0" applyFont="1" applyFill="1" applyBorder="1" applyAlignment="1" applyProtection="1">
      <alignment/>
      <protection/>
    </xf>
    <xf numFmtId="0" fontId="11" fillId="35" borderId="19" xfId="0" applyFont="1" applyFill="1" applyBorder="1" applyAlignment="1" applyProtection="1">
      <alignment horizontal="center"/>
      <protection/>
    </xf>
    <xf numFmtId="0" fontId="4" fillId="35" borderId="19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right"/>
      <protection/>
    </xf>
    <xf numFmtId="174" fontId="13" fillId="35" borderId="20" xfId="0" applyNumberFormat="1" applyFont="1" applyFill="1" applyBorder="1" applyAlignment="1" applyProtection="1">
      <alignment horizontal="center"/>
      <protection/>
    </xf>
    <xf numFmtId="0" fontId="17" fillId="33" borderId="21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11" fillId="35" borderId="11" xfId="0" applyFont="1" applyFill="1" applyBorder="1" applyAlignment="1" applyProtection="1">
      <alignment horizontal="center"/>
      <protection/>
    </xf>
    <xf numFmtId="0" fontId="17" fillId="36" borderId="21" xfId="0" applyFont="1" applyFill="1" applyBorder="1" applyAlignment="1" applyProtection="1">
      <alignment horizontal="left" vertical="center"/>
      <protection/>
    </xf>
    <xf numFmtId="0" fontId="11" fillId="36" borderId="14" xfId="0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 horizontal="center"/>
      <protection/>
    </xf>
    <xf numFmtId="0" fontId="21" fillId="36" borderId="14" xfId="0" applyFont="1" applyFill="1" applyBorder="1" applyAlignment="1" applyProtection="1">
      <alignment horizontal="right"/>
      <protection/>
    </xf>
    <xf numFmtId="0" fontId="11" fillId="36" borderId="14" xfId="0" applyFont="1" applyFill="1" applyBorder="1" applyAlignment="1" applyProtection="1">
      <alignment horizontal="right"/>
      <protection locked="0"/>
    </xf>
    <xf numFmtId="0" fontId="36" fillId="36" borderId="22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right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36" fillId="36" borderId="0" xfId="0" applyFont="1" applyFill="1" applyBorder="1" applyAlignment="1" applyProtection="1">
      <alignment horizontal="center"/>
      <protection/>
    </xf>
    <xf numFmtId="1" fontId="5" fillId="36" borderId="11" xfId="0" applyNumberFormat="1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174" fontId="38" fillId="35" borderId="10" xfId="0" applyNumberFormat="1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11" fillId="35" borderId="23" xfId="0" applyFont="1" applyFill="1" applyBorder="1" applyAlignment="1" applyProtection="1">
      <alignment horizontal="center" vertical="top" wrapText="1"/>
      <protection/>
    </xf>
    <xf numFmtId="0" fontId="11" fillId="35" borderId="24" xfId="0" applyFont="1" applyFill="1" applyBorder="1" applyAlignment="1" applyProtection="1">
      <alignment horizontal="center" vertical="top" wrapText="1"/>
      <protection/>
    </xf>
    <xf numFmtId="0" fontId="11" fillId="35" borderId="0" xfId="0" applyFont="1" applyFill="1" applyBorder="1" applyAlignment="1" applyProtection="1">
      <alignment horizontal="center"/>
      <protection/>
    </xf>
    <xf numFmtId="1" fontId="13" fillId="37" borderId="20" xfId="0" applyNumberFormat="1" applyFont="1" applyFill="1" applyBorder="1" applyAlignment="1" applyProtection="1">
      <alignment horizontal="center"/>
      <protection/>
    </xf>
    <xf numFmtId="1" fontId="13" fillId="37" borderId="11" xfId="0" applyNumberFormat="1" applyFont="1" applyFill="1" applyBorder="1" applyAlignment="1" applyProtection="1">
      <alignment horizontal="center"/>
      <protection/>
    </xf>
    <xf numFmtId="0" fontId="0" fillId="36" borderId="25" xfId="0" applyFont="1" applyFill="1" applyBorder="1" applyAlignment="1" applyProtection="1">
      <alignment/>
      <protection/>
    </xf>
    <xf numFmtId="0" fontId="0" fillId="36" borderId="19" xfId="0" applyFont="1" applyFill="1" applyBorder="1" applyAlignment="1" applyProtection="1">
      <alignment/>
      <protection/>
    </xf>
    <xf numFmtId="0" fontId="23" fillId="36" borderId="26" xfId="0" applyFont="1" applyFill="1" applyBorder="1" applyAlignment="1" applyProtection="1">
      <alignment horizontal="center"/>
      <protection/>
    </xf>
    <xf numFmtId="0" fontId="34" fillId="0" borderId="11" xfId="0" applyFont="1" applyBorder="1" applyAlignment="1" applyProtection="1">
      <alignment/>
      <protection/>
    </xf>
    <xf numFmtId="1" fontId="13" fillId="33" borderId="27" xfId="0" applyNumberFormat="1" applyFont="1" applyFill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right"/>
      <protection/>
    </xf>
    <xf numFmtId="0" fontId="7" fillId="0" borderId="33" xfId="0" applyFont="1" applyBorder="1" applyAlignment="1" applyProtection="1">
      <alignment/>
      <protection/>
    </xf>
    <xf numFmtId="0" fontId="21" fillId="35" borderId="25" xfId="0" applyFont="1" applyFill="1" applyBorder="1" applyAlignment="1" applyProtection="1">
      <alignment horizontal="left"/>
      <protection/>
    </xf>
    <xf numFmtId="0" fontId="21" fillId="35" borderId="19" xfId="0" applyFont="1" applyFill="1" applyBorder="1" applyAlignment="1" applyProtection="1">
      <alignment/>
      <protection/>
    </xf>
    <xf numFmtId="0" fontId="17" fillId="35" borderId="34" xfId="0" applyFont="1" applyFill="1" applyBorder="1" applyAlignment="1" applyProtection="1">
      <alignment vertical="center"/>
      <protection/>
    </xf>
    <xf numFmtId="0" fontId="16" fillId="35" borderId="34" xfId="0" applyFont="1" applyFill="1" applyBorder="1" applyAlignment="1" applyProtection="1">
      <alignment horizontal="center"/>
      <protection/>
    </xf>
    <xf numFmtId="0" fontId="5" fillId="35" borderId="35" xfId="0" applyFont="1" applyFill="1" applyBorder="1" applyAlignment="1" applyProtection="1">
      <alignment horizontal="right"/>
      <protection/>
    </xf>
    <xf numFmtId="175" fontId="42" fillId="35" borderId="36" xfId="0" applyNumberFormat="1" applyFont="1" applyFill="1" applyBorder="1" applyAlignment="1" applyProtection="1">
      <alignment horizontal="left" vertical="center"/>
      <protection/>
    </xf>
    <xf numFmtId="0" fontId="38" fillId="34" borderId="37" xfId="0" applyFont="1" applyFill="1" applyBorder="1" applyAlignment="1" applyProtection="1">
      <alignment horizontal="center" vertical="center"/>
      <protection locked="0"/>
    </xf>
    <xf numFmtId="0" fontId="38" fillId="34" borderId="38" xfId="0" applyFont="1" applyFill="1" applyBorder="1" applyAlignment="1" applyProtection="1">
      <alignment horizontal="center" vertical="center"/>
      <protection locked="0"/>
    </xf>
    <xf numFmtId="0" fontId="43" fillId="35" borderId="12" xfId="0" applyFont="1" applyFill="1" applyBorder="1" applyAlignment="1" applyProtection="1">
      <alignment horizontal="center" vertical="center" wrapText="1"/>
      <protection/>
    </xf>
    <xf numFmtId="0" fontId="35" fillId="35" borderId="12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1" fontId="11" fillId="35" borderId="11" xfId="0" applyNumberFormat="1" applyFont="1" applyFill="1" applyBorder="1" applyAlignment="1" applyProtection="1">
      <alignment horizontal="center"/>
      <protection/>
    </xf>
    <xf numFmtId="0" fontId="21" fillId="33" borderId="39" xfId="0" applyFont="1" applyFill="1" applyBorder="1" applyAlignment="1" applyProtection="1">
      <alignment horizontal="left" vertical="center"/>
      <protection/>
    </xf>
    <xf numFmtId="49" fontId="38" fillId="34" borderId="40" xfId="0" applyNumberFormat="1" applyFont="1" applyFill="1" applyBorder="1" applyAlignment="1" applyProtection="1">
      <alignment horizontal="left" vertical="center"/>
      <protection locked="0"/>
    </xf>
    <xf numFmtId="49" fontId="38" fillId="34" borderId="37" xfId="0" applyNumberFormat="1" applyFont="1" applyFill="1" applyBorder="1" applyAlignment="1" applyProtection="1">
      <alignment horizontal="left" vertical="center"/>
      <protection locked="0"/>
    </xf>
    <xf numFmtId="49" fontId="38" fillId="34" borderId="41" xfId="0" applyNumberFormat="1" applyFont="1" applyFill="1" applyBorder="1" applyAlignment="1" applyProtection="1">
      <alignment horizontal="left" vertical="center"/>
      <protection locked="0"/>
    </xf>
    <xf numFmtId="0" fontId="82" fillId="0" borderId="40" xfId="0" applyFont="1" applyBorder="1" applyAlignment="1" applyProtection="1">
      <alignment horizontal="center" vertical="center"/>
      <protection/>
    </xf>
    <xf numFmtId="0" fontId="82" fillId="0" borderId="37" xfId="0" applyFont="1" applyBorder="1" applyAlignment="1" applyProtection="1">
      <alignment horizontal="center" vertical="center"/>
      <protection/>
    </xf>
    <xf numFmtId="0" fontId="82" fillId="0" borderId="41" xfId="0" applyFont="1" applyBorder="1" applyAlignment="1" applyProtection="1">
      <alignment horizontal="center" vertical="center"/>
      <protection/>
    </xf>
    <xf numFmtId="0" fontId="7" fillId="36" borderId="42" xfId="0" applyFont="1" applyFill="1" applyBorder="1" applyAlignment="1" applyProtection="1">
      <alignment horizontal="left" vertical="center"/>
      <protection/>
    </xf>
    <xf numFmtId="0" fontId="0" fillId="36" borderId="0" xfId="0" applyFill="1" applyBorder="1" applyAlignment="1" applyProtection="1">
      <alignment horizontal="left"/>
      <protection/>
    </xf>
    <xf numFmtId="0" fontId="0" fillId="36" borderId="11" xfId="0" applyFill="1" applyBorder="1" applyAlignment="1" applyProtection="1">
      <alignment horizontal="left"/>
      <protection/>
    </xf>
    <xf numFmtId="0" fontId="17" fillId="36" borderId="39" xfId="0" applyFont="1" applyFill="1" applyBorder="1" applyAlignment="1" applyProtection="1">
      <alignment horizontal="center"/>
      <protection/>
    </xf>
    <xf numFmtId="0" fontId="16" fillId="36" borderId="39" xfId="0" applyFont="1" applyFill="1" applyBorder="1" applyAlignment="1" applyProtection="1">
      <alignment horizontal="center"/>
      <protection/>
    </xf>
    <xf numFmtId="0" fontId="16" fillId="36" borderId="43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 horizontal="right"/>
      <protection locked="0"/>
    </xf>
    <xf numFmtId="0" fontId="0" fillId="36" borderId="0" xfId="0" applyFill="1" applyBorder="1" applyAlignment="1" applyProtection="1">
      <alignment horizontal="right"/>
      <protection locked="0"/>
    </xf>
    <xf numFmtId="0" fontId="0" fillId="36" borderId="44" xfId="0" applyFill="1" applyBorder="1" applyAlignment="1" applyProtection="1">
      <alignment horizontal="right"/>
      <protection locked="0"/>
    </xf>
    <xf numFmtId="0" fontId="20" fillId="36" borderId="0" xfId="0" applyFont="1" applyFill="1" applyAlignment="1" applyProtection="1">
      <alignment horizontal="right"/>
      <protection/>
    </xf>
    <xf numFmtId="0" fontId="8" fillId="36" borderId="0" xfId="0" applyFont="1" applyFill="1" applyAlignment="1">
      <alignment horizontal="right"/>
    </xf>
    <xf numFmtId="0" fontId="4" fillId="36" borderId="14" xfId="0" applyFont="1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 horizontal="right"/>
      <protection/>
    </xf>
    <xf numFmtId="0" fontId="0" fillId="36" borderId="44" xfId="0" applyFill="1" applyBorder="1" applyAlignment="1" applyProtection="1">
      <alignment horizontal="right"/>
      <protection/>
    </xf>
    <xf numFmtId="0" fontId="5" fillId="36" borderId="1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horizontal="left" vertical="center"/>
      <protection/>
    </xf>
    <xf numFmtId="0" fontId="0" fillId="36" borderId="11" xfId="0" applyFont="1" applyFill="1" applyBorder="1" applyAlignment="1" applyProtection="1">
      <alignment horizontal="left" vertical="center"/>
      <protection/>
    </xf>
    <xf numFmtId="0" fontId="13" fillId="36" borderId="14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1" fillId="36" borderId="39" xfId="0" applyFont="1" applyFill="1" applyBorder="1" applyAlignment="1" applyProtection="1">
      <alignment horizontal="left" vertical="center"/>
      <protection/>
    </xf>
    <xf numFmtId="0" fontId="14" fillId="36" borderId="39" xfId="0" applyFont="1" applyFill="1" applyBorder="1" applyAlignment="1" applyProtection="1">
      <alignment horizontal="left" vertical="center"/>
      <protection/>
    </xf>
    <xf numFmtId="0" fontId="0" fillId="36" borderId="39" xfId="0" applyFill="1" applyBorder="1" applyAlignment="1" applyProtection="1">
      <alignment horizontal="left" vertical="center"/>
      <protection/>
    </xf>
    <xf numFmtId="0" fontId="17" fillId="33" borderId="39" xfId="0" applyFont="1" applyFill="1" applyBorder="1" applyAlignment="1" applyProtection="1">
      <alignment horizontal="center"/>
      <protection/>
    </xf>
    <xf numFmtId="0" fontId="17" fillId="33" borderId="43" xfId="0" applyFont="1" applyFill="1" applyBorder="1" applyAlignment="1" applyProtection="1">
      <alignment horizontal="center"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45" fillId="35" borderId="0" xfId="0" applyFont="1" applyFill="1" applyBorder="1" applyAlignment="1" applyProtection="1">
      <alignment horizontal="center" vertical="center" wrapText="1"/>
      <protection/>
    </xf>
    <xf numFmtId="0" fontId="45" fillId="35" borderId="11" xfId="0" applyFont="1" applyFill="1" applyBorder="1" applyAlignment="1" applyProtection="1">
      <alignment horizontal="center" vertical="center" wrapText="1"/>
      <protection/>
    </xf>
    <xf numFmtId="0" fontId="36" fillId="34" borderId="40" xfId="0" applyFont="1" applyFill="1" applyBorder="1" applyAlignment="1" applyProtection="1">
      <alignment horizontal="left" vertical="center"/>
      <protection locked="0"/>
    </xf>
    <xf numFmtId="0" fontId="36" fillId="34" borderId="37" xfId="0" applyFont="1" applyFill="1" applyBorder="1" applyAlignment="1" applyProtection="1">
      <alignment vertical="center"/>
      <protection locked="0"/>
    </xf>
    <xf numFmtId="0" fontId="36" fillId="34" borderId="41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5" fillId="35" borderId="14" xfId="0" applyFont="1" applyFill="1" applyBorder="1" applyAlignment="1" applyProtection="1">
      <alignment wrapText="1"/>
      <protection/>
    </xf>
    <xf numFmtId="0" fontId="0" fillId="35" borderId="18" xfId="0" applyFill="1" applyBorder="1" applyAlignment="1" applyProtection="1">
      <alignment wrapText="1"/>
      <protection/>
    </xf>
    <xf numFmtId="0" fontId="4" fillId="35" borderId="23" xfId="0" applyFont="1" applyFill="1" applyBorder="1" applyAlignment="1" applyProtection="1">
      <alignment horizontal="right"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46" fillId="35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18" fillId="35" borderId="19" xfId="0" applyFont="1" applyFill="1" applyBorder="1" applyAlignment="1" applyProtection="1">
      <alignment horizontal="center" vertical="center" wrapText="1"/>
      <protection/>
    </xf>
    <xf numFmtId="0" fontId="18" fillId="35" borderId="3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1047750</xdr:colOff>
      <xdr:row>2</xdr:row>
      <xdr:rowOff>76200</xdr:rowOff>
    </xdr:to>
    <xdr:pic>
      <xdr:nvPicPr>
        <xdr:cNvPr id="1" name="Picture 57" descr="..\..\..\..\Infoflyer\logo-ksehi-ohne_schrift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4325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7">
      <selection activeCell="M29" sqref="M29"/>
    </sheetView>
  </sheetViews>
  <sheetFormatPr defaultColWidth="11.421875" defaultRowHeight="12.75"/>
  <cols>
    <col min="1" max="1" width="16.140625" style="1" customWidth="1"/>
    <col min="2" max="2" width="16.421875" style="1" customWidth="1"/>
    <col min="3" max="6" width="10.00390625" style="2" customWidth="1"/>
    <col min="7" max="7" width="8.421875" style="2" customWidth="1"/>
    <col min="8" max="8" width="19.8515625" style="9" customWidth="1"/>
    <col min="9" max="9" width="12.7109375" style="1" hidden="1" customWidth="1"/>
    <col min="10" max="10" width="0" style="1" hidden="1" customWidth="1"/>
    <col min="11" max="16384" width="11.421875" style="1" customWidth="1"/>
  </cols>
  <sheetData>
    <row r="1" spans="1:8" ht="24" customHeight="1" thickBot="1">
      <c r="A1" s="108" t="s">
        <v>67</v>
      </c>
      <c r="B1" s="109"/>
      <c r="C1" s="109"/>
      <c r="D1" s="109"/>
      <c r="E1" s="109"/>
      <c r="F1" s="109"/>
      <c r="G1" s="109"/>
      <c r="H1" s="110"/>
    </row>
    <row r="2" spans="1:10" ht="27.75" customHeight="1" thickTop="1">
      <c r="A2" s="136" t="s">
        <v>61</v>
      </c>
      <c r="B2" s="137"/>
      <c r="C2" s="137"/>
      <c r="D2" s="137"/>
      <c r="E2" s="137"/>
      <c r="F2" s="137"/>
      <c r="G2" s="137"/>
      <c r="H2" s="138"/>
      <c r="I2" s="15"/>
      <c r="J2" s="11"/>
    </row>
    <row r="3" spans="1:10" ht="18" customHeight="1">
      <c r="A3" s="100"/>
      <c r="B3" s="148" t="s">
        <v>62</v>
      </c>
      <c r="C3" s="149"/>
      <c r="D3" s="149"/>
      <c r="E3" s="149"/>
      <c r="F3" s="149"/>
      <c r="G3" s="149"/>
      <c r="H3" s="150"/>
      <c r="I3" s="10"/>
      <c r="J3" s="8"/>
    </row>
    <row r="4" spans="1:10" ht="21.75" customHeight="1">
      <c r="A4" s="101"/>
      <c r="B4" s="37" t="s">
        <v>17</v>
      </c>
      <c r="C4" s="139"/>
      <c r="D4" s="140"/>
      <c r="E4" s="141"/>
      <c r="F4" s="142" t="s">
        <v>19</v>
      </c>
      <c r="G4" s="143"/>
      <c r="H4" s="97"/>
      <c r="I4" s="97"/>
      <c r="J4" s="8"/>
    </row>
    <row r="5" spans="1:10" ht="21" customHeight="1">
      <c r="A5" s="101"/>
      <c r="B5" s="38" t="s">
        <v>18</v>
      </c>
      <c r="C5" s="105"/>
      <c r="D5" s="106"/>
      <c r="E5" s="107"/>
      <c r="F5" s="146" t="s">
        <v>20</v>
      </c>
      <c r="G5" s="147"/>
      <c r="H5" s="99">
        <v>2021</v>
      </c>
      <c r="I5" s="98"/>
      <c r="J5" s="8"/>
    </row>
    <row r="6" spans="1:10" ht="29.25" customHeight="1" thickBot="1">
      <c r="A6" s="102"/>
      <c r="B6" s="151" t="s">
        <v>66</v>
      </c>
      <c r="C6" s="151"/>
      <c r="D6" s="151"/>
      <c r="E6" s="151"/>
      <c r="F6" s="151"/>
      <c r="G6" s="151"/>
      <c r="H6" s="152"/>
      <c r="I6" s="10"/>
      <c r="J6" s="11"/>
    </row>
    <row r="7" spans="1:10" ht="23.25" customHeight="1">
      <c r="A7" s="54" t="s">
        <v>25</v>
      </c>
      <c r="B7" s="131" t="s">
        <v>26</v>
      </c>
      <c r="C7" s="132"/>
      <c r="D7" s="133"/>
      <c r="E7" s="114" t="s">
        <v>24</v>
      </c>
      <c r="F7" s="115"/>
      <c r="G7" s="115"/>
      <c r="H7" s="116"/>
      <c r="I7" s="77"/>
      <c r="J7" s="12"/>
    </row>
    <row r="8" spans="1:10" ht="28.5" customHeight="1">
      <c r="A8" s="144" t="s">
        <v>64</v>
      </c>
      <c r="B8" s="145"/>
      <c r="C8" s="69" t="s">
        <v>37</v>
      </c>
      <c r="D8" s="69" t="s">
        <v>36</v>
      </c>
      <c r="E8" s="69" t="s">
        <v>38</v>
      </c>
      <c r="F8" s="70" t="s">
        <v>39</v>
      </c>
      <c r="G8" s="71" t="s">
        <v>8</v>
      </c>
      <c r="H8" s="53" t="s">
        <v>9</v>
      </c>
      <c r="I8" s="10"/>
      <c r="J8" s="11"/>
    </row>
    <row r="9" spans="1:10" s="16" customFormat="1" ht="21" thickBot="1">
      <c r="A9" s="125" t="s">
        <v>27</v>
      </c>
      <c r="B9" s="126"/>
      <c r="C9" s="126"/>
      <c r="D9" s="126"/>
      <c r="E9" s="126"/>
      <c r="F9" s="126"/>
      <c r="G9" s="126"/>
      <c r="H9" s="127"/>
      <c r="I9" s="17"/>
      <c r="J9" s="18"/>
    </row>
    <row r="10" spans="1:10" ht="16.5" thickBot="1">
      <c r="A10" s="55" t="s">
        <v>21</v>
      </c>
      <c r="B10" s="27" t="s">
        <v>16</v>
      </c>
      <c r="C10" s="64"/>
      <c r="D10" s="64"/>
      <c r="E10" s="64"/>
      <c r="F10" s="64"/>
      <c r="G10" s="56">
        <f>COUNTIF(C10:F10,"&gt;0")</f>
        <v>0</v>
      </c>
      <c r="H10" s="53">
        <f>SUM(C10:F10)*2</f>
        <v>0</v>
      </c>
      <c r="J10" s="11"/>
    </row>
    <row r="11" spans="1:8" ht="16.5" thickBot="1">
      <c r="A11" s="55" t="s">
        <v>22</v>
      </c>
      <c r="B11" s="27" t="s">
        <v>1</v>
      </c>
      <c r="C11" s="64"/>
      <c r="D11" s="64"/>
      <c r="E11" s="64"/>
      <c r="F11" s="64"/>
      <c r="G11" s="56">
        <f>COUNTIF(C11:F11,"&gt;0")</f>
        <v>0</v>
      </c>
      <c r="H11" s="53">
        <f>SUM(C11:F11)</f>
        <v>0</v>
      </c>
    </row>
    <row r="12" spans="1:8" ht="16.5" thickBot="1">
      <c r="A12" s="55" t="s">
        <v>23</v>
      </c>
      <c r="B12" s="26"/>
      <c r="C12" s="64"/>
      <c r="D12" s="64"/>
      <c r="E12" s="64"/>
      <c r="F12" s="64"/>
      <c r="G12" s="56">
        <f>COUNTIF(C12:F12,"&gt;0")</f>
        <v>0</v>
      </c>
      <c r="H12" s="53">
        <f>SUM(C12:F12)</f>
        <v>0</v>
      </c>
    </row>
    <row r="13" spans="1:8" ht="16.5" thickBot="1">
      <c r="A13" s="55" t="s">
        <v>5</v>
      </c>
      <c r="B13" s="26"/>
      <c r="C13" s="64"/>
      <c r="D13" s="64"/>
      <c r="E13" s="64"/>
      <c r="F13" s="64"/>
      <c r="G13" s="56">
        <f>COUNTIF(C13:F13,"&gt;0")</f>
        <v>0</v>
      </c>
      <c r="H13" s="53">
        <f>SUM(C13:F13)</f>
        <v>0</v>
      </c>
    </row>
    <row r="14" spans="1:8" ht="16.5" thickBot="1">
      <c r="A14" s="55" t="s">
        <v>6</v>
      </c>
      <c r="B14" s="26"/>
      <c r="C14" s="64"/>
      <c r="D14" s="64"/>
      <c r="E14" s="64"/>
      <c r="F14" s="64"/>
      <c r="G14" s="56">
        <f>COUNTIF(C14:F14,"&gt;0")</f>
        <v>0</v>
      </c>
      <c r="H14" s="53">
        <f>SUM(C14:F14)</f>
        <v>0</v>
      </c>
    </row>
    <row r="15" spans="1:8" s="16" customFormat="1" ht="21" thickBot="1">
      <c r="A15" s="125" t="s">
        <v>65</v>
      </c>
      <c r="B15" s="126"/>
      <c r="C15" s="126"/>
      <c r="D15" s="126"/>
      <c r="E15" s="126"/>
      <c r="F15" s="126"/>
      <c r="G15" s="126"/>
      <c r="H15" s="127"/>
    </row>
    <row r="16" spans="1:8" ht="16.5" thickBot="1">
      <c r="A16" s="55" t="s">
        <v>42</v>
      </c>
      <c r="B16" s="27" t="s">
        <v>0</v>
      </c>
      <c r="C16" s="64"/>
      <c r="D16" s="64"/>
      <c r="E16" s="64"/>
      <c r="F16" s="64"/>
      <c r="G16" s="56">
        <f>COUNTIF(C16:F16,"&gt;0")</f>
        <v>0</v>
      </c>
      <c r="H16" s="53">
        <f>SUM(C16:F16)</f>
        <v>0</v>
      </c>
    </row>
    <row r="17" spans="1:8" ht="16.5" thickBot="1">
      <c r="A17" s="55" t="s">
        <v>42</v>
      </c>
      <c r="B17" s="27" t="s">
        <v>41</v>
      </c>
      <c r="C17" s="64"/>
      <c r="D17" s="64"/>
      <c r="E17" s="64"/>
      <c r="F17" s="64"/>
      <c r="G17" s="56">
        <f>COUNTIF(C17:F17,"&gt;0")</f>
        <v>0</v>
      </c>
      <c r="H17" s="53">
        <f>SUM(C17:F17)</f>
        <v>0</v>
      </c>
    </row>
    <row r="18" spans="1:8" ht="16.5" thickBot="1">
      <c r="A18" s="55" t="s">
        <v>40</v>
      </c>
      <c r="B18" s="26"/>
      <c r="C18" s="64"/>
      <c r="D18" s="64"/>
      <c r="E18" s="64"/>
      <c r="F18" s="64"/>
      <c r="G18" s="56">
        <f>COUNTIF(C18:F18,"&gt;0")</f>
        <v>0</v>
      </c>
      <c r="H18" s="53">
        <f>SUM(C18:F18)</f>
        <v>0</v>
      </c>
    </row>
    <row r="19" spans="1:8" ht="16.5" thickBot="1">
      <c r="A19" s="55" t="s">
        <v>44</v>
      </c>
      <c r="B19" s="26"/>
      <c r="C19" s="64"/>
      <c r="D19" s="64"/>
      <c r="E19" s="64"/>
      <c r="F19" s="64"/>
      <c r="G19" s="56">
        <f>COUNTIF(C19:F19,"&gt;0")</f>
        <v>0</v>
      </c>
      <c r="H19" s="53">
        <f>SUM(C19:F19)</f>
        <v>0</v>
      </c>
    </row>
    <row r="20" spans="1:8" ht="17.25" thickBot="1">
      <c r="A20" s="57" t="s">
        <v>68</v>
      </c>
      <c r="B20" s="26"/>
      <c r="C20" s="64"/>
      <c r="D20" s="64"/>
      <c r="E20" s="64"/>
      <c r="F20" s="64"/>
      <c r="G20" s="56">
        <f>COUNTIF(C20:F20,"&gt;0")</f>
        <v>0</v>
      </c>
      <c r="H20" s="53">
        <f>SUM(C20:F20)</f>
        <v>0</v>
      </c>
    </row>
    <row r="21" spans="1:8" s="16" customFormat="1" ht="18" thickBot="1">
      <c r="A21" s="128" t="s">
        <v>45</v>
      </c>
      <c r="B21" s="126"/>
      <c r="C21" s="126"/>
      <c r="D21" s="126"/>
      <c r="E21" s="126"/>
      <c r="F21" s="126"/>
      <c r="G21" s="126"/>
      <c r="H21" s="127"/>
    </row>
    <row r="22" spans="1:8" ht="16.5" thickBot="1">
      <c r="A22" s="55"/>
      <c r="B22" s="35"/>
      <c r="C22" s="64"/>
      <c r="D22" s="64"/>
      <c r="E22" s="64"/>
      <c r="F22" s="64"/>
      <c r="G22" s="56">
        <f>COUNTIF(C22:F22,"&gt;0")</f>
        <v>0</v>
      </c>
      <c r="H22" s="53">
        <f>SUM(C22:F22)</f>
        <v>0</v>
      </c>
    </row>
    <row r="23" spans="1:8" ht="16.5" thickBot="1">
      <c r="A23" s="55"/>
      <c r="B23" s="35"/>
      <c r="C23" s="64"/>
      <c r="D23" s="65"/>
      <c r="E23" s="64"/>
      <c r="F23" s="64"/>
      <c r="G23" s="56">
        <f aca="true" t="shared" si="0" ref="G23:G28">COUNTIF(C23:F23,"&gt;0")</f>
        <v>0</v>
      </c>
      <c r="H23" s="53">
        <f aca="true" t="shared" si="1" ref="H23:H28">SUM(C23:F23)</f>
        <v>0</v>
      </c>
    </row>
    <row r="24" spans="1:8" ht="16.5" thickBot="1">
      <c r="A24" s="55"/>
      <c r="B24" s="35"/>
      <c r="C24" s="64"/>
      <c r="D24" s="64"/>
      <c r="E24" s="64"/>
      <c r="F24" s="64"/>
      <c r="G24" s="56">
        <f t="shared" si="0"/>
        <v>0</v>
      </c>
      <c r="H24" s="53">
        <f t="shared" si="1"/>
        <v>0</v>
      </c>
    </row>
    <row r="25" spans="1:8" ht="16.5" thickBot="1">
      <c r="A25" s="55"/>
      <c r="B25" s="35"/>
      <c r="C25" s="64"/>
      <c r="D25" s="64"/>
      <c r="E25" s="64"/>
      <c r="F25" s="64"/>
      <c r="G25" s="56">
        <f t="shared" si="0"/>
        <v>0</v>
      </c>
      <c r="H25" s="53">
        <f t="shared" si="1"/>
        <v>0</v>
      </c>
    </row>
    <row r="26" spans="1:8" ht="16.5" thickBot="1">
      <c r="A26" s="55"/>
      <c r="B26" s="35"/>
      <c r="C26" s="64"/>
      <c r="D26" s="64"/>
      <c r="E26" s="64"/>
      <c r="F26" s="64"/>
      <c r="G26" s="56">
        <f t="shared" si="0"/>
        <v>0</v>
      </c>
      <c r="H26" s="53">
        <f t="shared" si="1"/>
        <v>0</v>
      </c>
    </row>
    <row r="27" spans="1:8" ht="16.5" thickBot="1">
      <c r="A27" s="55"/>
      <c r="B27" s="35"/>
      <c r="C27" s="64"/>
      <c r="D27" s="64"/>
      <c r="E27" s="64"/>
      <c r="F27" s="64"/>
      <c r="G27" s="56">
        <f t="shared" si="0"/>
        <v>0</v>
      </c>
      <c r="H27" s="53">
        <f t="shared" si="1"/>
        <v>0</v>
      </c>
    </row>
    <row r="28" spans="1:8" ht="16.5" thickBot="1">
      <c r="A28" s="58"/>
      <c r="B28" s="35"/>
      <c r="C28" s="64"/>
      <c r="D28" s="64"/>
      <c r="E28" s="64"/>
      <c r="F28" s="64"/>
      <c r="G28" s="56">
        <f t="shared" si="0"/>
        <v>0</v>
      </c>
      <c r="H28" s="53">
        <f t="shared" si="1"/>
        <v>0</v>
      </c>
    </row>
    <row r="29" spans="1:8" ht="17.25">
      <c r="A29" s="117" t="s">
        <v>13</v>
      </c>
      <c r="B29" s="118"/>
      <c r="C29" s="119"/>
      <c r="D29" s="66">
        <f>IF(G29=0,"",(H29-H10/2)/G29)</f>
      </c>
      <c r="E29" s="59"/>
      <c r="F29" s="60" t="s">
        <v>15</v>
      </c>
      <c r="G29" s="61">
        <f>SUM(G10:G28)</f>
        <v>0</v>
      </c>
      <c r="H29" s="63" t="str">
        <f>IF(SUM(G10:G14,G16:G20,G22:G28)&lt;36,"Kurszahl gering",IF(SUM(G10:G14,G16:G20,G22:G28)&gt;40,"Kurszahl hoch",SUM(H10:H28)))</f>
        <v>Kurszahl gering</v>
      </c>
    </row>
    <row r="30" spans="1:8" ht="17.25">
      <c r="A30" s="122" t="s">
        <v>10</v>
      </c>
      <c r="B30" s="123"/>
      <c r="C30" s="124"/>
      <c r="D30" s="67">
        <f>COUNTIF(C10:F28,"&lt;5")</f>
        <v>0</v>
      </c>
      <c r="E30" s="62"/>
      <c r="F30" s="61"/>
      <c r="G30" s="60" t="s">
        <v>9</v>
      </c>
      <c r="H30" s="63" t="str">
        <f>IF(G29&gt;36,H29/(G29+4)*40,H29)</f>
        <v>Kurszahl gering</v>
      </c>
    </row>
    <row r="31" spans="1:8" ht="19.5" customHeight="1" thickBot="1">
      <c r="A31" s="74" t="s">
        <v>30</v>
      </c>
      <c r="B31" s="75"/>
      <c r="C31" s="76"/>
      <c r="D31" s="68">
        <f>ROUNDDOWN(E31,0)</f>
        <v>7</v>
      </c>
      <c r="E31" s="67">
        <f>IF(G29&lt;36,7,G29*0.2)</f>
        <v>7</v>
      </c>
      <c r="F31" s="111" t="s">
        <v>69</v>
      </c>
      <c r="G31" s="112"/>
      <c r="H31" s="113"/>
    </row>
    <row r="32" spans="1:8" ht="24">
      <c r="A32" s="47" t="s">
        <v>59</v>
      </c>
      <c r="B32" s="104" t="s">
        <v>33</v>
      </c>
      <c r="C32" s="104"/>
      <c r="D32" s="104"/>
      <c r="E32" s="134" t="s">
        <v>34</v>
      </c>
      <c r="F32" s="134"/>
      <c r="G32" s="134"/>
      <c r="H32" s="135"/>
    </row>
    <row r="33" spans="1:8" ht="16.5" thickBot="1">
      <c r="A33" s="48" t="s">
        <v>31</v>
      </c>
      <c r="B33" s="49" t="s">
        <v>32</v>
      </c>
      <c r="C33" s="24" t="s">
        <v>7</v>
      </c>
      <c r="D33" s="24" t="s">
        <v>11</v>
      </c>
      <c r="E33" s="50" t="s">
        <v>46</v>
      </c>
      <c r="F33" s="50"/>
      <c r="G33" s="51"/>
      <c r="H33" s="52" t="s">
        <v>12</v>
      </c>
    </row>
    <row r="34" spans="1:10" ht="16.5" thickBot="1">
      <c r="A34" s="14" t="s">
        <v>2</v>
      </c>
      <c r="B34" s="27" t="s">
        <v>16</v>
      </c>
      <c r="C34" s="13"/>
      <c r="D34" s="4"/>
      <c r="E34" s="5">
        <f>IF(D34="",C34*4,C34*2.666667+D34*1.333334)</f>
        <v>0</v>
      </c>
      <c r="F34" s="129" t="s">
        <v>43</v>
      </c>
      <c r="G34" s="130"/>
      <c r="H34" s="103">
        <f aca="true" t="shared" si="2" ref="H34:H39">ROUND(E34,0)</f>
        <v>0</v>
      </c>
      <c r="J34" s="1" t="str">
        <f>IF(AND(H34&lt;20,H34&gt;0),1," ")</f>
        <v> </v>
      </c>
    </row>
    <row r="35" spans="1:10" ht="16.5" thickBot="1">
      <c r="A35" s="14" t="s">
        <v>3</v>
      </c>
      <c r="B35" s="27" t="s">
        <v>1</v>
      </c>
      <c r="C35" s="23"/>
      <c r="D35" s="22"/>
      <c r="E35" s="5">
        <f>IF(D35="",C35*4,C35*2.666667+D35*1.333334)</f>
        <v>0</v>
      </c>
      <c r="F35" s="130"/>
      <c r="G35" s="130"/>
      <c r="H35" s="103">
        <f t="shared" si="2"/>
        <v>0</v>
      </c>
      <c r="J35" s="1" t="str">
        <f>IF(AND(H35&lt;20,H35&gt;0),1," ")</f>
        <v> </v>
      </c>
    </row>
    <row r="36" spans="1:10" ht="16.5" thickBot="1">
      <c r="A36" s="14" t="s">
        <v>4</v>
      </c>
      <c r="B36" s="26"/>
      <c r="C36" s="23"/>
      <c r="D36" s="22"/>
      <c r="E36" s="5">
        <f>IF(D36="",C36*4,C36*2.666667+D36*1.333334)</f>
        <v>0</v>
      </c>
      <c r="F36" s="130"/>
      <c r="G36" s="130"/>
      <c r="H36" s="103">
        <f t="shared" si="2"/>
        <v>0</v>
      </c>
      <c r="J36" s="1" t="str">
        <f>IF(AND(H36&lt;20,H36&gt;0),1," ")</f>
        <v> </v>
      </c>
    </row>
    <row r="37" spans="1:12" ht="16.5" thickBot="1">
      <c r="A37" s="14" t="s">
        <v>5</v>
      </c>
      <c r="B37" s="28"/>
      <c r="C37" s="23"/>
      <c r="D37" s="22"/>
      <c r="E37" s="5">
        <f>IF(D37="",C37*4,C37*2.666667+D37*1.333334)</f>
        <v>0</v>
      </c>
      <c r="F37" s="130"/>
      <c r="G37" s="130"/>
      <c r="H37" s="103">
        <f t="shared" si="2"/>
        <v>0</v>
      </c>
      <c r="J37" s="1" t="str">
        <f>IF(AND(H37&lt;20,H37&gt;0),1," ")</f>
        <v> </v>
      </c>
      <c r="L37" s="34"/>
    </row>
    <row r="38" spans="1:10" ht="16.5" thickBot="1">
      <c r="A38" s="14" t="s">
        <v>6</v>
      </c>
      <c r="B38" s="26"/>
      <c r="C38" s="24"/>
      <c r="D38" s="22"/>
      <c r="E38" s="5">
        <f>D38*4</f>
        <v>0</v>
      </c>
      <c r="F38" s="130"/>
      <c r="G38" s="130"/>
      <c r="H38" s="103">
        <f t="shared" si="2"/>
        <v>0</v>
      </c>
      <c r="J38" s="1" t="str">
        <f>IF(AND(H38&lt;20,H38&gt;0),1," ")</f>
        <v> </v>
      </c>
    </row>
    <row r="39" spans="1:8" ht="16.5" thickBot="1">
      <c r="A39" s="20"/>
      <c r="B39" s="27" t="s">
        <v>28</v>
      </c>
      <c r="C39" s="25" t="s">
        <v>29</v>
      </c>
      <c r="D39" s="22"/>
      <c r="E39" s="5">
        <f>D39*4</f>
        <v>0</v>
      </c>
      <c r="F39" s="6"/>
      <c r="G39" s="7"/>
      <c r="H39" s="103">
        <f t="shared" si="2"/>
        <v>0</v>
      </c>
    </row>
    <row r="40" spans="1:8" ht="18" thickBot="1">
      <c r="A40" s="78">
        <f>SUM(J34:J38)</f>
        <v>0</v>
      </c>
      <c r="B40" s="42" t="s">
        <v>48</v>
      </c>
      <c r="C40" s="43"/>
      <c r="D40" s="43"/>
      <c r="E40" s="43"/>
      <c r="F40" s="44"/>
      <c r="G40" s="45" t="s">
        <v>57</v>
      </c>
      <c r="H40" s="73">
        <f>SUM(H34:H39)</f>
        <v>0</v>
      </c>
    </row>
    <row r="41" spans="1:8" ht="21.75" customHeight="1" thickBot="1" thickTop="1">
      <c r="A41" s="92" t="s">
        <v>35</v>
      </c>
      <c r="B41" s="93"/>
      <c r="C41" s="94" t="s">
        <v>55</v>
      </c>
      <c r="D41" s="95"/>
      <c r="E41" s="95"/>
      <c r="F41" s="42"/>
      <c r="G41" s="96" t="s">
        <v>54</v>
      </c>
      <c r="H41" s="72">
        <f>IF(SUM(H30,H40)&gt;0,SUM(H30,H40),"")</f>
      </c>
    </row>
    <row r="42" spans="1:8" s="8" customFormat="1" ht="6.75" customHeight="1" thickBot="1">
      <c r="A42" s="30"/>
      <c r="B42" s="21"/>
      <c r="C42" s="19"/>
      <c r="D42" s="19"/>
      <c r="E42" s="19"/>
      <c r="F42" s="19"/>
      <c r="G42" s="29"/>
      <c r="H42" s="29"/>
    </row>
    <row r="43" spans="1:8" s="3" customFormat="1" ht="25.5" customHeight="1" thickBot="1" thickTop="1">
      <c r="A43" s="120" t="s">
        <v>56</v>
      </c>
      <c r="B43" s="121"/>
      <c r="C43" s="121"/>
      <c r="D43" s="39" t="s">
        <v>58</v>
      </c>
      <c r="E43" s="46" t="e">
        <f>IF(VLOOKUP(H41,Notenschlüssel!A4:B35,2)&lt;&gt;"nicht bestanden",VLOOKUP(H41,Notenschlüssel!A4:B35,2),"0")</f>
        <v>#N/A</v>
      </c>
      <c r="F43" s="40"/>
      <c r="G43" s="41"/>
      <c r="H43" s="41"/>
    </row>
    <row r="44" spans="1:7" ht="16.5" thickTop="1">
      <c r="A44" s="8" t="s">
        <v>47</v>
      </c>
      <c r="B44" s="8"/>
      <c r="C44" s="9"/>
      <c r="D44" s="9"/>
      <c r="E44" s="9"/>
      <c r="F44" s="9"/>
      <c r="G44" s="9"/>
    </row>
    <row r="45" spans="1:8" ht="15.75">
      <c r="A45" s="91" t="s">
        <v>60</v>
      </c>
      <c r="B45" s="79"/>
      <c r="C45" s="80"/>
      <c r="D45" s="80"/>
      <c r="E45" s="80"/>
      <c r="F45" s="80"/>
      <c r="G45" s="80"/>
      <c r="H45" s="81"/>
    </row>
    <row r="46" spans="1:8" ht="15.75">
      <c r="A46" s="82" t="s">
        <v>49</v>
      </c>
      <c r="B46" s="8"/>
      <c r="C46" s="9"/>
      <c r="D46" s="9"/>
      <c r="E46" s="9"/>
      <c r="F46" s="9"/>
      <c r="G46" s="9"/>
      <c r="H46" s="83"/>
    </row>
    <row r="47" spans="1:8" ht="15.75">
      <c r="A47" s="82" t="s">
        <v>50</v>
      </c>
      <c r="B47" s="8"/>
      <c r="C47" s="9"/>
      <c r="D47" s="9"/>
      <c r="E47" s="9"/>
      <c r="F47" s="9"/>
      <c r="G47" s="9"/>
      <c r="H47" s="83"/>
    </row>
    <row r="48" spans="1:8" ht="15.75">
      <c r="A48" s="82" t="s">
        <v>63</v>
      </c>
      <c r="B48" s="84"/>
      <c r="C48" s="85"/>
      <c r="D48" s="85"/>
      <c r="E48" s="85"/>
      <c r="F48" s="85"/>
      <c r="G48" s="85"/>
      <c r="H48" s="86"/>
    </row>
    <row r="49" spans="1:8" ht="15.75">
      <c r="A49" s="87" t="s">
        <v>14</v>
      </c>
      <c r="B49" s="88"/>
      <c r="C49" s="89"/>
      <c r="D49" s="89"/>
      <c r="E49" s="89"/>
      <c r="F49" s="89"/>
      <c r="G49" s="89"/>
      <c r="H49" s="90"/>
    </row>
  </sheetData>
  <sheetProtection/>
  <mergeCells count="21">
    <mergeCell ref="B3:H3"/>
    <mergeCell ref="B6:H6"/>
    <mergeCell ref="A43:C43"/>
    <mergeCell ref="A30:C30"/>
    <mergeCell ref="A15:H15"/>
    <mergeCell ref="A21:H21"/>
    <mergeCell ref="F34:G38"/>
    <mergeCell ref="B7:D7"/>
    <mergeCell ref="E32:H32"/>
    <mergeCell ref="A9:H9"/>
    <mergeCell ref="A8:B8"/>
    <mergeCell ref="B32:D32"/>
    <mergeCell ref="C5:E5"/>
    <mergeCell ref="A1:H1"/>
    <mergeCell ref="F31:H31"/>
    <mergeCell ref="E7:H7"/>
    <mergeCell ref="A29:C29"/>
    <mergeCell ref="A2:H2"/>
    <mergeCell ref="C4:E4"/>
    <mergeCell ref="F4:G4"/>
    <mergeCell ref="F5:G5"/>
  </mergeCells>
  <conditionalFormatting sqref="G29">
    <cfRule type="cellIs" priority="9" dxfId="1" operator="lessThan" stopIfTrue="1">
      <formula>36</formula>
    </cfRule>
  </conditionalFormatting>
  <conditionalFormatting sqref="H29:H30">
    <cfRule type="cellIs" priority="10" dxfId="1" operator="lessThan" stopIfTrue="1">
      <formula>200</formula>
    </cfRule>
  </conditionalFormatting>
  <conditionalFormatting sqref="D30">
    <cfRule type="cellIs" priority="11" dxfId="1" operator="greaterThan" stopIfTrue="1">
      <formula>$D$31</formula>
    </cfRule>
  </conditionalFormatting>
  <conditionalFormatting sqref="E43 A40 H40:H41">
    <cfRule type="cellIs" priority="12" dxfId="1" operator="lessThan" stopIfTrue="1">
      <formula>20</formula>
    </cfRule>
  </conditionalFormatting>
  <conditionalFormatting sqref="H40">
    <cfRule type="cellIs" priority="14" dxfId="1" operator="lessThan" stopIfTrue="1">
      <formula>100</formula>
    </cfRule>
  </conditionalFormatting>
  <conditionalFormatting sqref="C34:D37 D38:D39 C23:C28 E22:F28 C22:D22 C24:D28 C10:F14 C16:F20">
    <cfRule type="cellIs" priority="16" dxfId="1" operator="between" stopIfTrue="1">
      <formula>4</formula>
      <formula>1</formula>
    </cfRule>
    <cfRule type="cellIs" priority="17" dxfId="0" operator="greaterThan" stopIfTrue="1">
      <formula>15</formula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5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2.140625" style="0" customWidth="1"/>
    <col min="2" max="2" width="25.7109375" style="0" customWidth="1"/>
  </cols>
  <sheetData>
    <row r="3" spans="1:2" ht="13.5">
      <c r="A3" s="31" t="s">
        <v>51</v>
      </c>
      <c r="B3" s="31" t="s">
        <v>52</v>
      </c>
    </row>
    <row r="4" spans="1:2" ht="12.75">
      <c r="A4" s="32">
        <v>0</v>
      </c>
      <c r="B4" s="33" t="s">
        <v>53</v>
      </c>
    </row>
    <row r="5" spans="1:2" ht="12.75">
      <c r="A5" s="32">
        <v>300</v>
      </c>
      <c r="B5" s="36">
        <v>4</v>
      </c>
    </row>
    <row r="6" spans="1:2" ht="12.75">
      <c r="A6" s="32">
        <v>301</v>
      </c>
      <c r="B6" s="36">
        <v>3.9</v>
      </c>
    </row>
    <row r="7" spans="1:2" ht="12.75">
      <c r="A7" s="32">
        <v>319</v>
      </c>
      <c r="B7" s="36">
        <v>3.8</v>
      </c>
    </row>
    <row r="8" spans="1:2" ht="12.75">
      <c r="A8" s="32">
        <v>337</v>
      </c>
      <c r="B8" s="36">
        <v>3.7</v>
      </c>
    </row>
    <row r="9" spans="1:2" ht="12.75">
      <c r="A9" s="32">
        <v>355</v>
      </c>
      <c r="B9" s="36">
        <v>3.6</v>
      </c>
    </row>
    <row r="10" spans="1:2" ht="12.75">
      <c r="A10" s="32">
        <v>373</v>
      </c>
      <c r="B10" s="36">
        <v>3.5</v>
      </c>
    </row>
    <row r="11" spans="1:2" ht="12.75">
      <c r="A11" s="32">
        <v>391</v>
      </c>
      <c r="B11" s="36">
        <v>3.4</v>
      </c>
    </row>
    <row r="12" spans="1:2" ht="12.75">
      <c r="A12" s="32">
        <v>409</v>
      </c>
      <c r="B12" s="36">
        <v>3.3</v>
      </c>
    </row>
    <row r="13" spans="1:2" ht="12.75">
      <c r="A13" s="32">
        <v>427</v>
      </c>
      <c r="B13" s="36">
        <v>3.2</v>
      </c>
    </row>
    <row r="14" spans="1:2" ht="12.75">
      <c r="A14" s="32">
        <v>445</v>
      </c>
      <c r="B14" s="36">
        <v>3.1</v>
      </c>
    </row>
    <row r="15" spans="1:2" ht="12.75">
      <c r="A15" s="32">
        <v>463</v>
      </c>
      <c r="B15" s="36">
        <v>3</v>
      </c>
    </row>
    <row r="16" spans="1:2" ht="12.75">
      <c r="A16" s="32">
        <v>481</v>
      </c>
      <c r="B16" s="36">
        <v>2.9</v>
      </c>
    </row>
    <row r="17" spans="1:2" ht="12.75">
      <c r="A17" s="32">
        <v>499</v>
      </c>
      <c r="B17" s="36">
        <v>2.8</v>
      </c>
    </row>
    <row r="18" spans="1:2" ht="12.75">
      <c r="A18" s="32">
        <v>517</v>
      </c>
      <c r="B18" s="36">
        <v>2.7</v>
      </c>
    </row>
    <row r="19" spans="1:2" ht="12.75">
      <c r="A19" s="32">
        <v>535</v>
      </c>
      <c r="B19" s="36">
        <v>2.6</v>
      </c>
    </row>
    <row r="20" spans="1:2" ht="12.75">
      <c r="A20" s="32">
        <v>553</v>
      </c>
      <c r="B20" s="36">
        <v>2.5</v>
      </c>
    </row>
    <row r="21" spans="1:2" ht="12.75">
      <c r="A21" s="32">
        <v>571</v>
      </c>
      <c r="B21" s="36">
        <v>2.4</v>
      </c>
    </row>
    <row r="22" spans="1:2" ht="12.75">
      <c r="A22" s="32">
        <v>589</v>
      </c>
      <c r="B22" s="36">
        <v>2.3</v>
      </c>
    </row>
    <row r="23" spans="1:2" ht="12.75">
      <c r="A23" s="32">
        <v>607</v>
      </c>
      <c r="B23" s="36">
        <v>2.2</v>
      </c>
    </row>
    <row r="24" spans="1:2" ht="12.75">
      <c r="A24" s="32">
        <v>625</v>
      </c>
      <c r="B24" s="36">
        <v>2.1</v>
      </c>
    </row>
    <row r="25" spans="1:2" ht="12.75">
      <c r="A25" s="32">
        <v>643</v>
      </c>
      <c r="B25" s="36">
        <v>2</v>
      </c>
    </row>
    <row r="26" spans="1:2" ht="12.75">
      <c r="A26" s="32">
        <v>661</v>
      </c>
      <c r="B26" s="36">
        <v>1.9</v>
      </c>
    </row>
    <row r="27" spans="1:2" ht="12.75">
      <c r="A27" s="32">
        <v>679</v>
      </c>
      <c r="B27" s="36">
        <v>1.8</v>
      </c>
    </row>
    <row r="28" spans="1:2" ht="12.75">
      <c r="A28" s="32">
        <v>697</v>
      </c>
      <c r="B28" s="36">
        <v>1.7</v>
      </c>
    </row>
    <row r="29" spans="1:2" ht="12.75">
      <c r="A29" s="32">
        <v>715</v>
      </c>
      <c r="B29" s="36">
        <v>1.6</v>
      </c>
    </row>
    <row r="30" spans="1:2" ht="12.75">
      <c r="A30" s="32">
        <v>733</v>
      </c>
      <c r="B30" s="36">
        <v>1.5</v>
      </c>
    </row>
    <row r="31" spans="1:2" ht="12.75">
      <c r="A31" s="32">
        <v>751</v>
      </c>
      <c r="B31" s="36">
        <v>1.4</v>
      </c>
    </row>
    <row r="32" spans="1:2" ht="12.75">
      <c r="A32" s="32">
        <v>769</v>
      </c>
      <c r="B32" s="36">
        <v>1.3</v>
      </c>
    </row>
    <row r="33" spans="1:2" ht="12.75">
      <c r="A33" s="32">
        <v>787</v>
      </c>
      <c r="B33" s="36">
        <v>1.2</v>
      </c>
    </row>
    <row r="34" spans="1:2" ht="12.75">
      <c r="A34" s="32">
        <v>805</v>
      </c>
      <c r="B34" s="36">
        <v>1.1</v>
      </c>
    </row>
    <row r="35" spans="1:2" ht="12.75">
      <c r="A35" s="32">
        <v>823</v>
      </c>
      <c r="B35" s="36">
        <v>1</v>
      </c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Wiesenfarth</dc:creator>
  <cp:keywords/>
  <dc:description/>
  <cp:lastModifiedBy>BKellermeier</cp:lastModifiedBy>
  <cp:lastPrinted>2020-10-11T15:53:06Z</cp:lastPrinted>
  <dcterms:created xsi:type="dcterms:W3CDTF">2007-12-30T12:01:44Z</dcterms:created>
  <dcterms:modified xsi:type="dcterms:W3CDTF">2021-04-16T10:45:21Z</dcterms:modified>
  <cp:category/>
  <cp:version/>
  <cp:contentType/>
  <cp:contentStatus/>
</cp:coreProperties>
</file>